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Servidor\projetos\INFRAESTRUTURA 01\NOVA LIMA\AVENIDA DE INTEGRAÇÃO - JARDIM DA TORRE- BELLAGIO- R01\03-PROJETOS\DISCIPLINAS\CONTENÇÕES\MURO 04\DWG\"/>
    </mc:Choice>
  </mc:AlternateContent>
  <xr:revisionPtr revIDLastSave="0" documentId="13_ncr:1_{791E6AC1-EC70-469B-B22A-8D7EC78F03E4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PLANIHA " sheetId="1" r:id="rId1"/>
    <sheet name="LEVANTAMENTO" sheetId="2" r:id="rId2"/>
  </sheets>
  <definedNames>
    <definedName name="_xlnm.Print_Area" localSheetId="0">'PLANIHA '!$A$1:$D$20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6" i="2"/>
  <c r="B38" i="2"/>
  <c r="B42" i="2"/>
  <c r="B44" i="2"/>
  <c r="B46" i="2"/>
  <c r="B48" i="2"/>
  <c r="B32" i="2"/>
  <c r="B31" i="2"/>
  <c r="D17" i="1" l="1"/>
  <c r="B107" i="2"/>
  <c r="C106" i="2" s="1"/>
  <c r="E106" i="2" s="1"/>
  <c r="B102" i="2"/>
  <c r="C102" i="2" s="1"/>
  <c r="E102" i="2" s="1"/>
  <c r="B119" i="2"/>
  <c r="C118" i="2" s="1"/>
  <c r="E118" i="2" s="1"/>
  <c r="B113" i="2"/>
  <c r="C114" i="2" s="1"/>
  <c r="E114" i="2" s="1"/>
  <c r="F114" i="2" s="1"/>
  <c r="C116" i="2"/>
  <c r="E116" i="2" s="1"/>
  <c r="C104" i="2"/>
  <c r="E104" i="2" s="1"/>
  <c r="B72" i="2"/>
  <c r="B66" i="2"/>
  <c r="C67" i="2" s="1"/>
  <c r="E67" i="2" s="1"/>
  <c r="B55" i="2"/>
  <c r="C55" i="2" s="1"/>
  <c r="E55" i="2" s="1"/>
  <c r="B60" i="2"/>
  <c r="C59" i="2" s="1"/>
  <c r="E59" i="2" s="1"/>
  <c r="C71" i="2"/>
  <c r="E71" i="2" s="1"/>
  <c r="C69" i="2"/>
  <c r="E69" i="2" s="1"/>
  <c r="C57" i="2"/>
  <c r="E57" i="2" s="1"/>
  <c r="F87" i="2"/>
  <c r="F85" i="2"/>
  <c r="F79" i="2"/>
  <c r="B13" i="2"/>
  <c r="B40" i="2" s="1"/>
  <c r="F116" i="2" l="1"/>
  <c r="F118" i="2" s="1"/>
  <c r="F121" i="2"/>
  <c r="F102" i="2"/>
  <c r="F104" i="2" s="1"/>
  <c r="F106" i="2" s="1"/>
  <c r="F74" i="2"/>
  <c r="D16" i="1" s="1"/>
  <c r="F55" i="2"/>
  <c r="F57" i="2" s="1"/>
  <c r="F59" i="2" s="1"/>
  <c r="F67" i="2" s="1"/>
  <c r="F69" i="2" s="1"/>
  <c r="F71" i="2" s="1"/>
  <c r="F94" i="2"/>
  <c r="D12" i="1" l="1"/>
  <c r="D11" i="1"/>
  <c r="F92" i="2" l="1"/>
  <c r="F96" i="2" s="1"/>
  <c r="H98" i="2" s="1"/>
  <c r="D13" i="1" s="1"/>
  <c r="C35" i="2"/>
  <c r="E35" i="2" s="1"/>
  <c r="C31" i="2"/>
  <c r="C47" i="2"/>
  <c r="E47" i="2" s="1"/>
  <c r="C45" i="2"/>
  <c r="E45" i="2" s="1"/>
  <c r="C43" i="2"/>
  <c r="E43" i="2" s="1"/>
  <c r="C41" i="2"/>
  <c r="E41" i="2" s="1"/>
  <c r="C39" i="2"/>
  <c r="E39" i="2" s="1"/>
  <c r="C37" i="2"/>
  <c r="E37" i="2" s="1"/>
  <c r="C18" i="2"/>
  <c r="E18" i="2" s="1"/>
  <c r="C20" i="2"/>
  <c r="E20" i="2" s="1"/>
  <c r="D14" i="1" l="1"/>
  <c r="C33" i="2"/>
  <c r="E33" i="2" s="1"/>
  <c r="E31" i="2"/>
  <c r="F50" i="2" l="1"/>
  <c r="D10" i="1" s="1"/>
  <c r="F31" i="2"/>
  <c r="F33" i="2" s="1"/>
  <c r="F35" i="2" s="1"/>
  <c r="F37" i="2" s="1"/>
  <c r="F39" i="2" s="1"/>
  <c r="F41" i="2" s="1"/>
  <c r="F43" i="2" s="1"/>
  <c r="F45" i="2" s="1"/>
  <c r="F47" i="2" s="1"/>
  <c r="C10" i="2" l="1"/>
  <c r="E10" i="2" s="1"/>
  <c r="C12" i="2"/>
  <c r="E12" i="2" s="1"/>
  <c r="C14" i="2"/>
  <c r="E14" i="2" s="1"/>
  <c r="C16" i="2"/>
  <c r="E16" i="2" s="1"/>
  <c r="C8" i="2" l="1"/>
  <c r="C6" i="2"/>
  <c r="C4" i="2"/>
  <c r="E8" i="2" l="1"/>
  <c r="E6" i="2"/>
  <c r="E4" i="2"/>
  <c r="F4" i="2" l="1"/>
  <c r="F6" i="2" s="1"/>
  <c r="F8" i="2" s="1"/>
  <c r="F10" i="2" s="1"/>
  <c r="F12" i="2" s="1"/>
  <c r="F14" i="2" s="1"/>
  <c r="F16" i="2" s="1"/>
  <c r="F18" i="2" s="1"/>
  <c r="F20" i="2" s="1"/>
  <c r="F23" i="2"/>
  <c r="F26" i="2" l="1"/>
  <c r="F25" i="2"/>
  <c r="D8" i="1" s="1"/>
  <c r="D9" i="1"/>
</calcChain>
</file>

<file path=xl/sharedStrings.xml><?xml version="1.0" encoding="utf-8"?>
<sst xmlns="http://schemas.openxmlformats.org/spreadsheetml/2006/main" count="123" uniqueCount="73">
  <si>
    <t>Data:</t>
  </si>
  <si>
    <t>PLANILHA DE QUANTIDADES</t>
  </si>
  <si>
    <t>Item</t>
  </si>
  <si>
    <t>Descrição</t>
  </si>
  <si>
    <t>Unid.</t>
  </si>
  <si>
    <t>Quant.</t>
  </si>
  <si>
    <t>m²</t>
  </si>
  <si>
    <t>m³</t>
  </si>
  <si>
    <t>m</t>
  </si>
  <si>
    <t>uni</t>
  </si>
  <si>
    <t>ESTACA</t>
  </si>
  <si>
    <t>ÁREA DA SEÇÃO (m²)</t>
  </si>
  <si>
    <t>ÁREA MÉDIA (m²)</t>
  </si>
  <si>
    <t>DISTÂNCIA (m)</t>
  </si>
  <si>
    <t>VOLUME (m³)</t>
  </si>
  <si>
    <t>VOLUME ACUM. (m³)</t>
  </si>
  <si>
    <t>PLANILHA ORÇAMENTÁRIA ANALÍTICA</t>
  </si>
  <si>
    <t>OBRA:</t>
  </si>
  <si>
    <t>LOCAL:</t>
  </si>
  <si>
    <t>ATERRO</t>
  </si>
  <si>
    <t xml:space="preserve">Escavação, carga e transporte de material de 1ª categoria </t>
  </si>
  <si>
    <t>Geotextil não tecido 300g/m²</t>
  </si>
  <si>
    <t>ESCAVAÇÃO</t>
  </si>
  <si>
    <t>TERRAMESH</t>
  </si>
  <si>
    <t>Aterro compactado GC&gt;100% (Proctor normal)</t>
  </si>
  <si>
    <t>Revestimento vegetal</t>
  </si>
  <si>
    <t>Execução de Elemento Terramesh System,  0,5mx1,0mx4,0m</t>
  </si>
  <si>
    <t>Execução de Elemento Terramesh System,  1,0mx1,0mx4,0m</t>
  </si>
  <si>
    <t>QTD</t>
  </si>
  <si>
    <t>GEOGRELHA</t>
  </si>
  <si>
    <t>COMPRIMENTO TOTAL (m)</t>
  </si>
  <si>
    <t>AREA TOTAL (m²)</t>
  </si>
  <si>
    <t>GEOTÊXTIL</t>
  </si>
  <si>
    <t>GABIÃO CAIXA (0,5x1,00)</t>
  </si>
  <si>
    <t>GABIÃO CAIXA (1,00x1,00)</t>
  </si>
  <si>
    <t>COMPRIMENTO (m)</t>
  </si>
  <si>
    <t>DRENO DE AREIA</t>
  </si>
  <si>
    <t>AREA ACUM. (m²)</t>
  </si>
  <si>
    <t xml:space="preserve">Escavação, carga e transporte de material de 2ª categoria </t>
  </si>
  <si>
    <t>1ª categoria</t>
  </si>
  <si>
    <t>2ª categoria</t>
  </si>
  <si>
    <t>Geogrelha unidirecional - resistencia a tração 200 kN/m</t>
  </si>
  <si>
    <t>Caixa de ligação e passagem - CLP 06 - areia e brita comerciais - padrão DNIT</t>
  </si>
  <si>
    <t>Dissipador de energia DES 03 - Padrão DNIT</t>
  </si>
  <si>
    <t>Dreno de areia</t>
  </si>
  <si>
    <t>Tubo dreno em PEAD DN50mm ranhurado, revestido em geotêxtil</t>
  </si>
  <si>
    <t>NOVA LIMA - MG</t>
  </si>
  <si>
    <t>Solo cimento traço 1:7</t>
  </si>
  <si>
    <t>Concreto simples 25Mpa</t>
  </si>
  <si>
    <t>Valeta trapezoidal VPAC 03 - Padrão DNIT</t>
  </si>
  <si>
    <t>E104+10</t>
  </si>
  <si>
    <t>E105</t>
  </si>
  <si>
    <t>E105+10</t>
  </si>
  <si>
    <t>E106</t>
  </si>
  <si>
    <t>E106+10</t>
  </si>
  <si>
    <t>E107</t>
  </si>
  <si>
    <t>E107+10</t>
  </si>
  <si>
    <t>E108</t>
  </si>
  <si>
    <t>E108+10</t>
  </si>
  <si>
    <t>E108+18</t>
  </si>
  <si>
    <t>Geogrelha 200 kn L=12</t>
  </si>
  <si>
    <t>Geogrelha 200kn L= 8</t>
  </si>
  <si>
    <t>E108+12</t>
  </si>
  <si>
    <t>E107+5</t>
  </si>
  <si>
    <t>E105+3</t>
  </si>
  <si>
    <t>E106+16</t>
  </si>
  <si>
    <t>GEOTEXTIL - DRENO DE AREIA</t>
  </si>
  <si>
    <t>COMP MÉDI0 (m)</t>
  </si>
  <si>
    <t>COMP DA SEÇÃO (m)</t>
  </si>
  <si>
    <t>ÁREA (m²)</t>
  </si>
  <si>
    <t>TOTAL DE GEOTÊXTIL</t>
  </si>
  <si>
    <t>Descida dágua DAD 03 - DNIT</t>
  </si>
  <si>
    <t>ESTRADA DO BELÁGIO - CONTENÇÃO M-04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</si>
</sst>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 wrapText="1"/>
    </xf>
    <xf numFmtId="0" fontId="0" fillId="6" borderId="1" xfId="0" applyFill="1" applyBorder="1"/>
    <xf numFmtId="0" fontId="0" fillId="0" borderId="1" xfId="0" applyBorder="1"/>
    <xf numFmtId="0" fontId="0" fillId="8" borderId="4" xfId="0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/>
    </xf>
    <xf numFmtId="2" fontId="0" fillId="0" borderId="0" xfId="0" applyNumberFormat="1"/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47626</xdr:rowOff>
    </xdr:from>
    <xdr:to>
      <xdr:col>3</xdr:col>
      <xdr:colOff>685800</xdr:colOff>
      <xdr:row>1</xdr:row>
      <xdr:rowOff>295276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7626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4" zoomScale="115" zoomScaleNormal="115" zoomScaleSheetLayoutView="100" workbookViewId="0">
      <selection activeCell="A5" sqref="A5:D23"/>
    </sheetView>
  </sheetViews>
  <sheetFormatPr defaultRowHeight="15" x14ac:dyDescent="0.25"/>
  <cols>
    <col min="1" max="1" width="12.7109375" customWidth="1"/>
    <col min="2" max="2" width="58.42578125" customWidth="1"/>
    <col min="3" max="3" width="6.85546875" customWidth="1"/>
    <col min="4" max="4" width="12.85546875" customWidth="1"/>
  </cols>
  <sheetData>
    <row r="1" spans="1:4" ht="15" customHeight="1" x14ac:dyDescent="0.25">
      <c r="A1" s="26" t="s">
        <v>16</v>
      </c>
      <c r="B1" s="26"/>
      <c r="C1" s="27"/>
      <c r="D1" s="27"/>
    </row>
    <row r="2" spans="1:4" ht="29.25" customHeight="1" x14ac:dyDescent="0.25">
      <c r="A2" s="26"/>
      <c r="B2" s="26"/>
      <c r="C2" s="27"/>
      <c r="D2" s="27"/>
    </row>
    <row r="3" spans="1:4" ht="15" customHeight="1" x14ac:dyDescent="0.25">
      <c r="A3" s="4" t="s">
        <v>17</v>
      </c>
      <c r="B3" s="7" t="s">
        <v>72</v>
      </c>
      <c r="C3" s="27" t="s">
        <v>0</v>
      </c>
      <c r="D3" s="27"/>
    </row>
    <row r="4" spans="1:4" ht="15" customHeight="1" x14ac:dyDescent="0.25">
      <c r="A4" s="10" t="s">
        <v>18</v>
      </c>
      <c r="B4" s="7" t="s">
        <v>46</v>
      </c>
      <c r="C4" s="28">
        <v>45054</v>
      </c>
      <c r="D4" s="27"/>
    </row>
    <row r="5" spans="1:4" x14ac:dyDescent="0.25">
      <c r="A5" s="29" t="s">
        <v>1</v>
      </c>
      <c r="B5" s="29"/>
      <c r="C5" s="29"/>
      <c r="D5" s="29"/>
    </row>
    <row r="6" spans="1:4" x14ac:dyDescent="0.25">
      <c r="A6" s="29"/>
      <c r="B6" s="29"/>
      <c r="C6" s="29"/>
      <c r="D6" s="29"/>
    </row>
    <row r="7" spans="1:4" x14ac:dyDescent="0.25">
      <c r="A7" s="1" t="s">
        <v>2</v>
      </c>
      <c r="B7" s="2" t="s">
        <v>3</v>
      </c>
      <c r="C7" s="1" t="s">
        <v>4</v>
      </c>
      <c r="D7" s="3" t="s">
        <v>5</v>
      </c>
    </row>
    <row r="8" spans="1:4" x14ac:dyDescent="0.25">
      <c r="A8" s="4">
        <v>1</v>
      </c>
      <c r="B8" s="6" t="s">
        <v>20</v>
      </c>
      <c r="C8" s="4" t="s">
        <v>7</v>
      </c>
      <c r="D8" s="17">
        <f>LEVANTAMENTO!F25</f>
        <v>5594.4</v>
      </c>
    </row>
    <row r="9" spans="1:4" x14ac:dyDescent="0.25">
      <c r="A9" s="4">
        <v>2</v>
      </c>
      <c r="B9" s="6" t="s">
        <v>38</v>
      </c>
      <c r="C9" s="4" t="s">
        <v>7</v>
      </c>
      <c r="D9" s="17">
        <f>LEVANTAMENTO!F26</f>
        <v>3729.6000000000004</v>
      </c>
    </row>
    <row r="10" spans="1:4" x14ac:dyDescent="0.25">
      <c r="A10" s="4">
        <v>3</v>
      </c>
      <c r="B10" s="5" t="s">
        <v>24</v>
      </c>
      <c r="C10" s="4" t="s">
        <v>7</v>
      </c>
      <c r="D10" s="17">
        <f>LEVANTAMENTO!F50</f>
        <v>9077.6</v>
      </c>
    </row>
    <row r="11" spans="1:4" x14ac:dyDescent="0.25">
      <c r="A11" s="4">
        <v>4</v>
      </c>
      <c r="B11" s="6" t="s">
        <v>26</v>
      </c>
      <c r="C11" s="4" t="s">
        <v>9</v>
      </c>
      <c r="D11" s="18">
        <f>LEVANTAMENTO!F79</f>
        <v>716</v>
      </c>
    </row>
    <row r="12" spans="1:4" x14ac:dyDescent="0.25">
      <c r="A12" s="4">
        <v>5</v>
      </c>
      <c r="B12" s="6" t="s">
        <v>27</v>
      </c>
      <c r="C12" s="4" t="s">
        <v>9</v>
      </c>
      <c r="D12" s="18">
        <f>LEVANTAMENTO!F80</f>
        <v>790</v>
      </c>
    </row>
    <row r="13" spans="1:4" x14ac:dyDescent="0.25">
      <c r="A13" s="4">
        <v>6</v>
      </c>
      <c r="B13" s="6" t="s">
        <v>21</v>
      </c>
      <c r="C13" s="4" t="s">
        <v>6</v>
      </c>
      <c r="D13" s="17">
        <f>LEVANTAMENTO!H98</f>
        <v>4086</v>
      </c>
    </row>
    <row r="14" spans="1:4" x14ac:dyDescent="0.25">
      <c r="A14" s="4">
        <v>7</v>
      </c>
      <c r="B14" s="6" t="s">
        <v>41</v>
      </c>
      <c r="C14" s="4" t="s">
        <v>6</v>
      </c>
      <c r="D14" s="17">
        <f>LEVANTAMENTO!F85+LEVANTAMENTO!F87</f>
        <v>16624</v>
      </c>
    </row>
    <row r="15" spans="1:4" x14ac:dyDescent="0.25">
      <c r="A15" s="4">
        <v>8</v>
      </c>
      <c r="B15" s="6" t="s">
        <v>25</v>
      </c>
      <c r="C15" s="4" t="s">
        <v>6</v>
      </c>
      <c r="D15" s="17">
        <v>95</v>
      </c>
    </row>
    <row r="16" spans="1:4" x14ac:dyDescent="0.25">
      <c r="A16" s="4">
        <v>9</v>
      </c>
      <c r="B16" s="6" t="s">
        <v>44</v>
      </c>
      <c r="C16" s="4" t="s">
        <v>7</v>
      </c>
      <c r="D16" s="17">
        <f>LEVANTAMENTO!F74</f>
        <v>535.28000000000009</v>
      </c>
    </row>
    <row r="17" spans="1:4" ht="30" x14ac:dyDescent="0.25">
      <c r="A17" s="4">
        <v>10</v>
      </c>
      <c r="B17" s="6" t="s">
        <v>45</v>
      </c>
      <c r="C17" s="4" t="s">
        <v>8</v>
      </c>
      <c r="D17" s="17">
        <f>28*6</f>
        <v>168</v>
      </c>
    </row>
    <row r="18" spans="1:4" x14ac:dyDescent="0.25">
      <c r="A18" s="4">
        <v>11</v>
      </c>
      <c r="B18" s="6" t="s">
        <v>47</v>
      </c>
      <c r="C18" s="4" t="s">
        <v>7</v>
      </c>
      <c r="D18" s="17">
        <v>46</v>
      </c>
    </row>
    <row r="19" spans="1:4" x14ac:dyDescent="0.25">
      <c r="A19" s="4">
        <v>12</v>
      </c>
      <c r="B19" s="6" t="s">
        <v>48</v>
      </c>
      <c r="C19" s="4" t="s">
        <v>7</v>
      </c>
      <c r="D19" s="17">
        <v>6</v>
      </c>
    </row>
    <row r="20" spans="1:4" ht="30" x14ac:dyDescent="0.25">
      <c r="A20" s="4">
        <v>13</v>
      </c>
      <c r="B20" s="6" t="s">
        <v>42</v>
      </c>
      <c r="C20" s="4" t="s">
        <v>9</v>
      </c>
      <c r="D20" s="17">
        <v>2</v>
      </c>
    </row>
    <row r="21" spans="1:4" x14ac:dyDescent="0.25">
      <c r="A21" s="4">
        <v>14</v>
      </c>
      <c r="B21" s="6" t="s">
        <v>43</v>
      </c>
      <c r="C21" s="4" t="s">
        <v>9</v>
      </c>
      <c r="D21" s="17">
        <v>2</v>
      </c>
    </row>
    <row r="22" spans="1:4" x14ac:dyDescent="0.25">
      <c r="A22" s="4">
        <v>15</v>
      </c>
      <c r="B22" s="15" t="s">
        <v>49</v>
      </c>
      <c r="C22" s="16" t="s">
        <v>8</v>
      </c>
      <c r="D22" s="19">
        <v>98</v>
      </c>
    </row>
    <row r="23" spans="1:4" x14ac:dyDescent="0.25">
      <c r="A23" s="4">
        <v>16</v>
      </c>
      <c r="B23" s="6" t="s">
        <v>71</v>
      </c>
      <c r="C23" s="4" t="s">
        <v>8</v>
      </c>
      <c r="D23" s="17">
        <v>46</v>
      </c>
    </row>
  </sheetData>
  <mergeCells count="5">
    <mergeCell ref="A1:B2"/>
    <mergeCell ref="C1:D2"/>
    <mergeCell ref="C3:D3"/>
    <mergeCell ref="C4:D4"/>
    <mergeCell ref="A5:D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1"/>
  <sheetViews>
    <sheetView topLeftCell="A33" workbookViewId="0">
      <selection activeCell="J47" sqref="J47"/>
    </sheetView>
  </sheetViews>
  <sheetFormatPr defaultRowHeight="15" x14ac:dyDescent="0.25"/>
  <cols>
    <col min="1" max="1" width="7.7109375" bestFit="1" customWidth="1"/>
    <col min="2" max="2" width="18.85546875" customWidth="1"/>
    <col min="3" max="3" width="16.42578125" bestFit="1" customWidth="1"/>
    <col min="4" max="4" width="14.28515625" bestFit="1" customWidth="1"/>
    <col min="5" max="5" width="17.28515625" bestFit="1" customWidth="1"/>
    <col min="6" max="6" width="15" customWidth="1"/>
  </cols>
  <sheetData>
    <row r="1" spans="1:6" x14ac:dyDescent="0.25">
      <c r="A1" s="37" t="s">
        <v>22</v>
      </c>
      <c r="B1" s="38"/>
      <c r="C1" s="38"/>
      <c r="D1" s="38"/>
      <c r="E1" s="38"/>
      <c r="F1" s="39"/>
    </row>
    <row r="2" spans="1:6" x14ac:dyDescent="0.25">
      <c r="A2" s="40" t="s">
        <v>10</v>
      </c>
      <c r="B2" s="40" t="s">
        <v>11</v>
      </c>
      <c r="C2" s="40" t="s">
        <v>12</v>
      </c>
      <c r="D2" s="40" t="s">
        <v>13</v>
      </c>
      <c r="E2" s="40" t="s">
        <v>14</v>
      </c>
      <c r="F2" s="40" t="s">
        <v>15</v>
      </c>
    </row>
    <row r="3" spans="1:6" x14ac:dyDescent="0.25">
      <c r="A3" s="40"/>
      <c r="B3" s="40"/>
      <c r="C3" s="40"/>
      <c r="D3" s="40"/>
      <c r="E3" s="40"/>
      <c r="F3" s="40"/>
    </row>
    <row r="4" spans="1:6" ht="18" customHeight="1" x14ac:dyDescent="0.25">
      <c r="A4" s="8" t="s">
        <v>50</v>
      </c>
      <c r="B4" s="20">
        <v>47</v>
      </c>
      <c r="C4" s="30">
        <f>(B4+B5)/2</f>
        <v>53</v>
      </c>
      <c r="D4" s="30">
        <v>10</v>
      </c>
      <c r="E4" s="30">
        <f>C4*D4</f>
        <v>530</v>
      </c>
      <c r="F4" s="30">
        <f>E4</f>
        <v>530</v>
      </c>
    </row>
    <row r="5" spans="1:6" x14ac:dyDescent="0.25">
      <c r="A5" s="31" t="s">
        <v>51</v>
      </c>
      <c r="B5" s="36">
        <v>59</v>
      </c>
      <c r="C5" s="30"/>
      <c r="D5" s="30"/>
      <c r="E5" s="30"/>
      <c r="F5" s="30"/>
    </row>
    <row r="6" spans="1:6" x14ac:dyDescent="0.25">
      <c r="A6" s="31"/>
      <c r="B6" s="36"/>
      <c r="C6" s="30">
        <f>(B5+B7)/2</f>
        <v>95.5</v>
      </c>
      <c r="D6" s="30">
        <v>10</v>
      </c>
      <c r="E6" s="30">
        <f t="shared" ref="E6" si="0">C6*D6</f>
        <v>955</v>
      </c>
      <c r="F6" s="30">
        <f>E6+F4</f>
        <v>1485</v>
      </c>
    </row>
    <row r="7" spans="1:6" x14ac:dyDescent="0.25">
      <c r="A7" s="31" t="s">
        <v>52</v>
      </c>
      <c r="B7" s="30">
        <v>132</v>
      </c>
      <c r="C7" s="30"/>
      <c r="D7" s="30"/>
      <c r="E7" s="30"/>
      <c r="F7" s="30"/>
    </row>
    <row r="8" spans="1:6" x14ac:dyDescent="0.25">
      <c r="A8" s="31"/>
      <c r="B8" s="30"/>
      <c r="C8" s="30">
        <f t="shared" ref="C8" si="1">(B7+B9)/2</f>
        <v>130.5</v>
      </c>
      <c r="D8" s="30">
        <v>10</v>
      </c>
      <c r="E8" s="30">
        <f t="shared" ref="E8" si="2">C8*D8</f>
        <v>1305</v>
      </c>
      <c r="F8" s="30">
        <f t="shared" ref="F8" si="3">E8+F6</f>
        <v>2790</v>
      </c>
    </row>
    <row r="9" spans="1:6" x14ac:dyDescent="0.25">
      <c r="A9" s="31" t="s">
        <v>53</v>
      </c>
      <c r="B9" s="30">
        <v>129</v>
      </c>
      <c r="C9" s="30"/>
      <c r="D9" s="30"/>
      <c r="E9" s="30"/>
      <c r="F9" s="30"/>
    </row>
    <row r="10" spans="1:6" x14ac:dyDescent="0.25">
      <c r="A10" s="31"/>
      <c r="B10" s="30"/>
      <c r="C10" s="30">
        <f t="shared" ref="C10" si="4">(B9+B11)/2</f>
        <v>136.5</v>
      </c>
      <c r="D10" s="30">
        <v>10</v>
      </c>
      <c r="E10" s="30">
        <f t="shared" ref="E10" si="5">C10*D10</f>
        <v>1365</v>
      </c>
      <c r="F10" s="30">
        <f t="shared" ref="F10" si="6">E10+F8</f>
        <v>4155</v>
      </c>
    </row>
    <row r="11" spans="1:6" x14ac:dyDescent="0.25">
      <c r="A11" s="31" t="s">
        <v>54</v>
      </c>
      <c r="B11" s="30">
        <v>144</v>
      </c>
      <c r="C11" s="30"/>
      <c r="D11" s="30"/>
      <c r="E11" s="30"/>
      <c r="F11" s="30"/>
    </row>
    <row r="12" spans="1:6" x14ac:dyDescent="0.25">
      <c r="A12" s="31"/>
      <c r="B12" s="30"/>
      <c r="C12" s="30">
        <f t="shared" ref="C12" si="7">(B11+B13)/2</f>
        <v>117.75</v>
      </c>
      <c r="D12" s="30">
        <v>10</v>
      </c>
      <c r="E12" s="30">
        <f t="shared" ref="E12" si="8">C12*D12</f>
        <v>1177.5</v>
      </c>
      <c r="F12" s="30">
        <f t="shared" ref="F12" si="9">E12+F10</f>
        <v>5332.5</v>
      </c>
    </row>
    <row r="13" spans="1:6" x14ac:dyDescent="0.25">
      <c r="A13" s="31" t="s">
        <v>55</v>
      </c>
      <c r="B13" s="30">
        <f>89+2.5</f>
        <v>91.5</v>
      </c>
      <c r="C13" s="30"/>
      <c r="D13" s="30"/>
      <c r="E13" s="30"/>
      <c r="F13" s="30"/>
    </row>
    <row r="14" spans="1:6" x14ac:dyDescent="0.25">
      <c r="A14" s="31"/>
      <c r="B14" s="30"/>
      <c r="C14" s="30">
        <f t="shared" ref="C14" si="10">(B13+B15)/2</f>
        <v>118.25</v>
      </c>
      <c r="D14" s="30">
        <v>10</v>
      </c>
      <c r="E14" s="30">
        <f t="shared" ref="E14" si="11">C14*D14</f>
        <v>1182.5</v>
      </c>
      <c r="F14" s="30">
        <f t="shared" ref="F14" si="12">E14+F12</f>
        <v>6515</v>
      </c>
    </row>
    <row r="15" spans="1:6" x14ac:dyDescent="0.25">
      <c r="A15" s="31" t="s">
        <v>56</v>
      </c>
      <c r="B15" s="30">
        <v>145</v>
      </c>
      <c r="C15" s="30"/>
      <c r="D15" s="30"/>
      <c r="E15" s="30"/>
      <c r="F15" s="30"/>
    </row>
    <row r="16" spans="1:6" x14ac:dyDescent="0.25">
      <c r="A16" s="31"/>
      <c r="B16" s="30"/>
      <c r="C16" s="30">
        <f t="shared" ref="C16:C20" si="13">(B15+B17)/2</f>
        <v>132.5</v>
      </c>
      <c r="D16" s="30">
        <v>10</v>
      </c>
      <c r="E16" s="30">
        <f t="shared" ref="E16" si="14">C16*D16</f>
        <v>1325</v>
      </c>
      <c r="F16" s="30">
        <f t="shared" ref="F16" si="15">E16+F14</f>
        <v>7840</v>
      </c>
    </row>
    <row r="17" spans="1:6" x14ac:dyDescent="0.25">
      <c r="A17" s="31" t="s">
        <v>57</v>
      </c>
      <c r="B17" s="30">
        <v>120</v>
      </c>
      <c r="C17" s="30"/>
      <c r="D17" s="30"/>
      <c r="E17" s="30"/>
      <c r="F17" s="30"/>
    </row>
    <row r="18" spans="1:6" x14ac:dyDescent="0.25">
      <c r="A18" s="31"/>
      <c r="B18" s="30"/>
      <c r="C18" s="30">
        <f t="shared" si="13"/>
        <v>94</v>
      </c>
      <c r="D18" s="30">
        <v>10</v>
      </c>
      <c r="E18" s="30">
        <f t="shared" ref="E18" si="16">C18*D18</f>
        <v>940</v>
      </c>
      <c r="F18" s="30">
        <f t="shared" ref="F18" si="17">E18+F16</f>
        <v>8780</v>
      </c>
    </row>
    <row r="19" spans="1:6" x14ac:dyDescent="0.25">
      <c r="A19" s="31" t="s">
        <v>58</v>
      </c>
      <c r="B19" s="30">
        <v>68</v>
      </c>
      <c r="C19" s="30"/>
      <c r="D19" s="30"/>
      <c r="E19" s="30"/>
      <c r="F19" s="30"/>
    </row>
    <row r="20" spans="1:6" x14ac:dyDescent="0.25">
      <c r="A20" s="31"/>
      <c r="B20" s="30"/>
      <c r="C20" s="30">
        <f t="shared" si="13"/>
        <v>68</v>
      </c>
      <c r="D20" s="30">
        <v>8</v>
      </c>
      <c r="E20" s="30">
        <f t="shared" ref="E20" si="18">C20*D20</f>
        <v>544</v>
      </c>
      <c r="F20" s="30">
        <f t="shared" ref="F20" si="19">E20+F18</f>
        <v>9324</v>
      </c>
    </row>
    <row r="21" spans="1:6" x14ac:dyDescent="0.25">
      <c r="A21" s="31" t="s">
        <v>59</v>
      </c>
      <c r="B21" s="30">
        <v>68</v>
      </c>
      <c r="C21" s="30"/>
      <c r="D21" s="30"/>
      <c r="E21" s="30"/>
      <c r="F21" s="30"/>
    </row>
    <row r="22" spans="1:6" x14ac:dyDescent="0.25">
      <c r="A22" s="31"/>
      <c r="B22" s="30"/>
      <c r="C22" s="11"/>
      <c r="D22" s="11"/>
      <c r="E22" s="11"/>
      <c r="F22" s="11"/>
    </row>
    <row r="23" spans="1:6" x14ac:dyDescent="0.25">
      <c r="A23" s="8"/>
      <c r="B23" s="11"/>
      <c r="C23" s="11"/>
      <c r="D23" s="11"/>
      <c r="E23" s="11"/>
      <c r="F23" s="9">
        <f>SUM(E4:E22)</f>
        <v>9324</v>
      </c>
    </row>
    <row r="24" spans="1:6" x14ac:dyDescent="0.25">
      <c r="A24" s="14"/>
      <c r="B24" s="13"/>
      <c r="C24" s="13"/>
      <c r="D24" s="13"/>
      <c r="E24" s="13"/>
      <c r="F24" s="24"/>
    </row>
    <row r="25" spans="1:6" x14ac:dyDescent="0.25">
      <c r="A25" s="14"/>
      <c r="B25" s="13"/>
      <c r="C25" s="13"/>
      <c r="D25" s="13"/>
      <c r="E25" s="13" t="s">
        <v>39</v>
      </c>
      <c r="F25" s="24">
        <f>F23*0.6</f>
        <v>5594.4</v>
      </c>
    </row>
    <row r="26" spans="1:6" x14ac:dyDescent="0.25">
      <c r="A26" s="14"/>
      <c r="B26" s="13"/>
      <c r="C26" s="13"/>
      <c r="D26" s="13"/>
      <c r="E26" s="13" t="s">
        <v>40</v>
      </c>
      <c r="F26" s="24">
        <f>F23*0.4</f>
        <v>3729.6000000000004</v>
      </c>
    </row>
    <row r="27" spans="1:6" x14ac:dyDescent="0.25">
      <c r="A27" s="14"/>
      <c r="B27" s="13"/>
      <c r="C27" s="13"/>
      <c r="D27" s="13"/>
      <c r="E27" s="13"/>
      <c r="F27" s="13"/>
    </row>
    <row r="28" spans="1:6" x14ac:dyDescent="0.25">
      <c r="A28" s="37" t="s">
        <v>19</v>
      </c>
      <c r="B28" s="38"/>
      <c r="C28" s="38"/>
      <c r="D28" s="38"/>
      <c r="E28" s="38"/>
      <c r="F28" s="39"/>
    </row>
    <row r="29" spans="1:6" x14ac:dyDescent="0.25">
      <c r="A29" s="40" t="s">
        <v>10</v>
      </c>
      <c r="B29" s="40" t="s">
        <v>11</v>
      </c>
      <c r="C29" s="40" t="s">
        <v>12</v>
      </c>
      <c r="D29" s="40" t="s">
        <v>13</v>
      </c>
      <c r="E29" s="40" t="s">
        <v>14</v>
      </c>
      <c r="F29" s="40" t="s">
        <v>15</v>
      </c>
    </row>
    <row r="30" spans="1:6" x14ac:dyDescent="0.25">
      <c r="A30" s="40"/>
      <c r="B30" s="40"/>
      <c r="C30" s="40"/>
      <c r="D30" s="40"/>
      <c r="E30" s="40"/>
      <c r="F30" s="40"/>
    </row>
    <row r="31" spans="1:6" ht="30" x14ac:dyDescent="0.25">
      <c r="A31" s="8" t="s">
        <v>50</v>
      </c>
      <c r="B31" s="20">
        <f>B4-2.8</f>
        <v>44.2</v>
      </c>
      <c r="C31" s="30">
        <f>(B31+B32)/2</f>
        <v>50.2</v>
      </c>
      <c r="D31" s="30">
        <v>10</v>
      </c>
      <c r="E31" s="30">
        <f>C31*D31</f>
        <v>502</v>
      </c>
      <c r="F31" s="30">
        <f>E31</f>
        <v>502</v>
      </c>
    </row>
    <row r="32" spans="1:6" x14ac:dyDescent="0.25">
      <c r="A32" s="31" t="s">
        <v>51</v>
      </c>
      <c r="B32" s="58">
        <f>B5-2.8</f>
        <v>56.2</v>
      </c>
      <c r="C32" s="30"/>
      <c r="D32" s="30"/>
      <c r="E32" s="30"/>
      <c r="F32" s="30"/>
    </row>
    <row r="33" spans="1:6" x14ac:dyDescent="0.25">
      <c r="A33" s="31"/>
      <c r="B33" s="59"/>
      <c r="C33" s="30">
        <f>(B32+B34)/2</f>
        <v>92.699999999999989</v>
      </c>
      <c r="D33" s="30">
        <v>10</v>
      </c>
      <c r="E33" s="30">
        <f t="shared" ref="E33" si="20">C33*D33</f>
        <v>926.99999999999989</v>
      </c>
      <c r="F33" s="30">
        <f>E33+F31</f>
        <v>1429</v>
      </c>
    </row>
    <row r="34" spans="1:6" x14ac:dyDescent="0.25">
      <c r="A34" s="31" t="s">
        <v>52</v>
      </c>
      <c r="B34" s="58">
        <f t="shared" ref="B34" si="21">B7-2.8</f>
        <v>129.19999999999999</v>
      </c>
      <c r="C34" s="30"/>
      <c r="D34" s="30"/>
      <c r="E34" s="30"/>
      <c r="F34" s="30"/>
    </row>
    <row r="35" spans="1:6" x14ac:dyDescent="0.25">
      <c r="A35" s="31"/>
      <c r="B35" s="59"/>
      <c r="C35" s="30">
        <f t="shared" ref="C35" si="22">(B34+B36)/2</f>
        <v>127.69999999999999</v>
      </c>
      <c r="D35" s="30">
        <v>10</v>
      </c>
      <c r="E35" s="30">
        <f t="shared" ref="E35" si="23">C35*D35</f>
        <v>1277</v>
      </c>
      <c r="F35" s="30">
        <f t="shared" ref="F35" si="24">E35+F33</f>
        <v>2706</v>
      </c>
    </row>
    <row r="36" spans="1:6" x14ac:dyDescent="0.25">
      <c r="A36" s="31" t="s">
        <v>53</v>
      </c>
      <c r="B36" s="58">
        <f t="shared" ref="B36" si="25">B9-2.8</f>
        <v>126.2</v>
      </c>
      <c r="C36" s="30"/>
      <c r="D36" s="30"/>
      <c r="E36" s="30"/>
      <c r="F36" s="30"/>
    </row>
    <row r="37" spans="1:6" x14ac:dyDescent="0.25">
      <c r="A37" s="31"/>
      <c r="B37" s="59"/>
      <c r="C37" s="30">
        <f t="shared" ref="C37" si="26">(B36+B38)/2</f>
        <v>133.69999999999999</v>
      </c>
      <c r="D37" s="30">
        <v>10</v>
      </c>
      <c r="E37" s="30">
        <f t="shared" ref="E37" si="27">C37*D37</f>
        <v>1337</v>
      </c>
      <c r="F37" s="30">
        <f t="shared" ref="F37" si="28">E37+F35</f>
        <v>4043</v>
      </c>
    </row>
    <row r="38" spans="1:6" x14ac:dyDescent="0.25">
      <c r="A38" s="31" t="s">
        <v>54</v>
      </c>
      <c r="B38" s="58">
        <f t="shared" ref="B38" si="29">B11-2.8</f>
        <v>141.19999999999999</v>
      </c>
      <c r="C38" s="30"/>
      <c r="D38" s="30"/>
      <c r="E38" s="30"/>
      <c r="F38" s="30"/>
    </row>
    <row r="39" spans="1:6" x14ac:dyDescent="0.25">
      <c r="A39" s="31"/>
      <c r="B39" s="59"/>
      <c r="C39" s="30">
        <f t="shared" ref="C39" si="30">(B38+B40)/2</f>
        <v>114.94999999999999</v>
      </c>
      <c r="D39" s="30">
        <v>10</v>
      </c>
      <c r="E39" s="30">
        <f t="shared" ref="E39" si="31">C39*D39</f>
        <v>1149.5</v>
      </c>
      <c r="F39" s="30">
        <f t="shared" ref="F39" si="32">E39+F37</f>
        <v>5192.5</v>
      </c>
    </row>
    <row r="40" spans="1:6" x14ac:dyDescent="0.25">
      <c r="A40" s="31" t="s">
        <v>55</v>
      </c>
      <c r="B40" s="58">
        <f t="shared" ref="B40" si="33">B13-2.8</f>
        <v>88.7</v>
      </c>
      <c r="C40" s="30"/>
      <c r="D40" s="30"/>
      <c r="E40" s="30"/>
      <c r="F40" s="30"/>
    </row>
    <row r="41" spans="1:6" x14ac:dyDescent="0.25">
      <c r="A41" s="31"/>
      <c r="B41" s="59"/>
      <c r="C41" s="30">
        <f t="shared" ref="C41" si="34">(B40+B42)/2</f>
        <v>115.44999999999999</v>
      </c>
      <c r="D41" s="30">
        <v>10</v>
      </c>
      <c r="E41" s="30">
        <f t="shared" ref="E41" si="35">C41*D41</f>
        <v>1154.5</v>
      </c>
      <c r="F41" s="30">
        <f t="shared" ref="F41" si="36">E41+F39</f>
        <v>6347</v>
      </c>
    </row>
    <row r="42" spans="1:6" x14ac:dyDescent="0.25">
      <c r="A42" s="31" t="s">
        <v>56</v>
      </c>
      <c r="B42" s="58">
        <f t="shared" ref="B42" si="37">B15-2.8</f>
        <v>142.19999999999999</v>
      </c>
      <c r="C42" s="30"/>
      <c r="D42" s="30"/>
      <c r="E42" s="30"/>
      <c r="F42" s="30"/>
    </row>
    <row r="43" spans="1:6" x14ac:dyDescent="0.25">
      <c r="A43" s="31"/>
      <c r="B43" s="59"/>
      <c r="C43" s="30">
        <f t="shared" ref="C43" si="38">(B42+B44)/2</f>
        <v>129.69999999999999</v>
      </c>
      <c r="D43" s="30">
        <v>10</v>
      </c>
      <c r="E43" s="30">
        <f t="shared" ref="E43" si="39">C43*D43</f>
        <v>1297</v>
      </c>
      <c r="F43" s="30">
        <f t="shared" ref="F43" si="40">E43+F41</f>
        <v>7644</v>
      </c>
    </row>
    <row r="44" spans="1:6" x14ac:dyDescent="0.25">
      <c r="A44" s="31" t="s">
        <v>57</v>
      </c>
      <c r="B44" s="58">
        <f t="shared" ref="B44" si="41">B17-2.8</f>
        <v>117.2</v>
      </c>
      <c r="C44" s="30"/>
      <c r="D44" s="30"/>
      <c r="E44" s="30"/>
      <c r="F44" s="30"/>
    </row>
    <row r="45" spans="1:6" x14ac:dyDescent="0.25">
      <c r="A45" s="31"/>
      <c r="B45" s="59"/>
      <c r="C45" s="30">
        <f t="shared" ref="C45" si="42">(B44+B46)/2</f>
        <v>91.2</v>
      </c>
      <c r="D45" s="30">
        <v>10</v>
      </c>
      <c r="E45" s="30">
        <f t="shared" ref="E45" si="43">C45*D45</f>
        <v>912</v>
      </c>
      <c r="F45" s="30">
        <f t="shared" ref="F45" si="44">E45+F43</f>
        <v>8556</v>
      </c>
    </row>
    <row r="46" spans="1:6" x14ac:dyDescent="0.25">
      <c r="A46" s="31" t="s">
        <v>58</v>
      </c>
      <c r="B46" s="58">
        <f t="shared" ref="B46" si="45">B19-2.8</f>
        <v>65.2</v>
      </c>
      <c r="C46" s="30"/>
      <c r="D46" s="30"/>
      <c r="E46" s="30"/>
      <c r="F46" s="30"/>
    </row>
    <row r="47" spans="1:6" x14ac:dyDescent="0.25">
      <c r="A47" s="31"/>
      <c r="B47" s="59"/>
      <c r="C47" s="30">
        <f t="shared" ref="C47" si="46">(B46+B48)/2</f>
        <v>65.2</v>
      </c>
      <c r="D47" s="30">
        <v>8</v>
      </c>
      <c r="E47" s="30">
        <f t="shared" ref="E47" si="47">C47*D47</f>
        <v>521.6</v>
      </c>
      <c r="F47" s="30">
        <f t="shared" ref="F47" si="48">E47+F45</f>
        <v>9077.6</v>
      </c>
    </row>
    <row r="48" spans="1:6" x14ac:dyDescent="0.25">
      <c r="A48" s="31" t="s">
        <v>59</v>
      </c>
      <c r="B48" s="58">
        <f t="shared" ref="B48" si="49">B21-2.8</f>
        <v>65.2</v>
      </c>
      <c r="C48" s="30"/>
      <c r="D48" s="30"/>
      <c r="E48" s="30"/>
      <c r="F48" s="30"/>
    </row>
    <row r="49" spans="1:6" x14ac:dyDescent="0.25">
      <c r="A49" s="31"/>
      <c r="B49" s="59"/>
      <c r="C49" s="11"/>
      <c r="D49" s="11"/>
      <c r="E49" s="11"/>
      <c r="F49" s="11"/>
    </row>
    <row r="50" spans="1:6" x14ac:dyDescent="0.25">
      <c r="A50" s="8"/>
      <c r="B50" s="11"/>
      <c r="C50" s="11"/>
      <c r="D50" s="11"/>
      <c r="E50" s="11"/>
      <c r="F50" s="9">
        <f>SUM(E31:E49)</f>
        <v>9077.6</v>
      </c>
    </row>
    <row r="51" spans="1:6" x14ac:dyDescent="0.25">
      <c r="A51" s="12"/>
      <c r="B51" s="13"/>
      <c r="C51" s="13"/>
      <c r="D51" s="13"/>
      <c r="E51" s="13"/>
      <c r="F51" s="13"/>
    </row>
    <row r="52" spans="1:6" x14ac:dyDescent="0.25">
      <c r="A52" s="37" t="s">
        <v>36</v>
      </c>
      <c r="B52" s="38"/>
      <c r="C52" s="38"/>
      <c r="D52" s="38"/>
      <c r="E52" s="38"/>
      <c r="F52" s="39"/>
    </row>
    <row r="53" spans="1:6" x14ac:dyDescent="0.25">
      <c r="A53" s="40" t="s">
        <v>10</v>
      </c>
      <c r="B53" s="40" t="s">
        <v>11</v>
      </c>
      <c r="C53" s="40" t="s">
        <v>12</v>
      </c>
      <c r="D53" s="40" t="s">
        <v>13</v>
      </c>
      <c r="E53" s="40" t="s">
        <v>14</v>
      </c>
      <c r="F53" s="40" t="s">
        <v>15</v>
      </c>
    </row>
    <row r="54" spans="1:6" x14ac:dyDescent="0.25">
      <c r="A54" s="40"/>
      <c r="B54" s="40"/>
      <c r="C54" s="40"/>
      <c r="D54" s="40"/>
      <c r="E54" s="40"/>
      <c r="F54" s="40"/>
    </row>
    <row r="55" spans="1:6" ht="30" x14ac:dyDescent="0.25">
      <c r="A55" s="8" t="s">
        <v>62</v>
      </c>
      <c r="B55" s="20">
        <f>B56</f>
        <v>8.3000000000000007</v>
      </c>
      <c r="C55" s="30">
        <f>(B55+B56)/2</f>
        <v>8.3000000000000007</v>
      </c>
      <c r="D55" s="30">
        <v>12</v>
      </c>
      <c r="E55" s="30">
        <f>C55*D55</f>
        <v>99.600000000000009</v>
      </c>
      <c r="F55" s="30">
        <f>E55</f>
        <v>99.600000000000009</v>
      </c>
    </row>
    <row r="56" spans="1:6" x14ac:dyDescent="0.25">
      <c r="A56" s="34" t="s">
        <v>57</v>
      </c>
      <c r="B56" s="36">
        <v>8.3000000000000007</v>
      </c>
      <c r="C56" s="30"/>
      <c r="D56" s="30"/>
      <c r="E56" s="30"/>
      <c r="F56" s="30"/>
    </row>
    <row r="57" spans="1:6" x14ac:dyDescent="0.25">
      <c r="A57" s="35"/>
      <c r="B57" s="36"/>
      <c r="C57" s="30">
        <f>(B56+B58)/2</f>
        <v>8.9</v>
      </c>
      <c r="D57" s="30">
        <v>10</v>
      </c>
      <c r="E57" s="30">
        <f t="shared" ref="E57" si="50">C57*D57</f>
        <v>89</v>
      </c>
      <c r="F57" s="30">
        <f>E57+F55</f>
        <v>188.60000000000002</v>
      </c>
    </row>
    <row r="58" spans="1:6" x14ac:dyDescent="0.25">
      <c r="A58" s="34" t="s">
        <v>56</v>
      </c>
      <c r="B58" s="30">
        <v>9.5</v>
      </c>
      <c r="C58" s="30"/>
      <c r="D58" s="30"/>
      <c r="E58" s="30"/>
      <c r="F58" s="30"/>
    </row>
    <row r="59" spans="1:6" x14ac:dyDescent="0.25">
      <c r="A59" s="35"/>
      <c r="B59" s="30"/>
      <c r="C59" s="30">
        <f t="shared" ref="C59" si="51">(B58+B60)/2</f>
        <v>9.5</v>
      </c>
      <c r="D59" s="30">
        <v>5</v>
      </c>
      <c r="E59" s="30">
        <f t="shared" ref="E59" si="52">C59*D59</f>
        <v>47.5</v>
      </c>
      <c r="F59" s="30">
        <f t="shared" ref="F59" si="53">E59+F57</f>
        <v>236.10000000000002</v>
      </c>
    </row>
    <row r="60" spans="1:6" ht="15" customHeight="1" x14ac:dyDescent="0.25">
      <c r="A60" s="34" t="s">
        <v>63</v>
      </c>
      <c r="B60" s="30">
        <f>B58</f>
        <v>9.5</v>
      </c>
      <c r="C60" s="30"/>
      <c r="D60" s="30"/>
      <c r="E60" s="30"/>
      <c r="F60" s="30"/>
    </row>
    <row r="61" spans="1:6" x14ac:dyDescent="0.25">
      <c r="A61" s="35"/>
      <c r="B61" s="30"/>
      <c r="C61" s="30"/>
      <c r="D61" s="30"/>
      <c r="E61" s="30"/>
      <c r="F61" s="30"/>
    </row>
    <row r="62" spans="1:6" x14ac:dyDescent="0.25">
      <c r="A62" s="31"/>
      <c r="B62" s="30"/>
      <c r="C62" s="30"/>
      <c r="D62" s="30"/>
      <c r="E62" s="30"/>
      <c r="F62" s="30"/>
    </row>
    <row r="63" spans="1:6" x14ac:dyDescent="0.25">
      <c r="A63" s="31"/>
      <c r="B63" s="30"/>
      <c r="C63" s="30"/>
      <c r="D63" s="30"/>
      <c r="E63" s="30"/>
      <c r="F63" s="30"/>
    </row>
    <row r="64" spans="1:6" x14ac:dyDescent="0.25">
      <c r="A64" s="31"/>
      <c r="B64" s="30"/>
      <c r="C64" s="30"/>
      <c r="D64" s="30"/>
      <c r="E64" s="30"/>
      <c r="F64" s="30"/>
    </row>
    <row r="65" spans="1:6" x14ac:dyDescent="0.25">
      <c r="A65" s="31"/>
      <c r="B65" s="30"/>
      <c r="C65" s="30"/>
      <c r="D65" s="30"/>
      <c r="E65" s="30"/>
      <c r="F65" s="30"/>
    </row>
    <row r="66" spans="1:6" x14ac:dyDescent="0.25">
      <c r="A66" s="31" t="s">
        <v>65</v>
      </c>
      <c r="B66" s="30">
        <f>B68</f>
        <v>9.4700000000000006</v>
      </c>
      <c r="C66" s="30"/>
      <c r="D66" s="30"/>
      <c r="E66" s="30"/>
      <c r="F66" s="30"/>
    </row>
    <row r="67" spans="1:6" x14ac:dyDescent="0.25">
      <c r="A67" s="31"/>
      <c r="B67" s="30"/>
      <c r="C67" s="30">
        <f t="shared" ref="C67" si="54">(B66+B68)/2</f>
        <v>9.4700000000000006</v>
      </c>
      <c r="D67" s="30">
        <v>4</v>
      </c>
      <c r="E67" s="30">
        <f t="shared" ref="E67" si="55">C67*D67</f>
        <v>37.880000000000003</v>
      </c>
      <c r="F67" s="30">
        <f t="shared" ref="F67" si="56">E67+F65</f>
        <v>37.880000000000003</v>
      </c>
    </row>
    <row r="68" spans="1:6" x14ac:dyDescent="0.25">
      <c r="A68" s="31" t="s">
        <v>54</v>
      </c>
      <c r="B68" s="30">
        <v>9.4700000000000006</v>
      </c>
      <c r="C68" s="30"/>
      <c r="D68" s="30"/>
      <c r="E68" s="30"/>
      <c r="F68" s="30"/>
    </row>
    <row r="69" spans="1:6" x14ac:dyDescent="0.25">
      <c r="A69" s="31"/>
      <c r="B69" s="30"/>
      <c r="C69" s="30">
        <f t="shared" ref="C69" si="57">(B68+B70)/2</f>
        <v>9.6350000000000016</v>
      </c>
      <c r="D69" s="30">
        <v>20</v>
      </c>
      <c r="E69" s="30">
        <f t="shared" ref="E69" si="58">C69*D69</f>
        <v>192.70000000000005</v>
      </c>
      <c r="F69" s="30">
        <f t="shared" ref="F69" si="59">E69+F67</f>
        <v>230.58000000000004</v>
      </c>
    </row>
    <row r="70" spans="1:6" x14ac:dyDescent="0.25">
      <c r="A70" s="31" t="s">
        <v>52</v>
      </c>
      <c r="B70" s="30">
        <v>9.8000000000000007</v>
      </c>
      <c r="C70" s="30"/>
      <c r="D70" s="30"/>
      <c r="E70" s="30"/>
      <c r="F70" s="30"/>
    </row>
    <row r="71" spans="1:6" x14ac:dyDescent="0.25">
      <c r="A71" s="31"/>
      <c r="B71" s="30"/>
      <c r="C71" s="30">
        <f t="shared" ref="C71" si="60">(B70+B72)/2</f>
        <v>9.8000000000000007</v>
      </c>
      <c r="D71" s="30">
        <v>7</v>
      </c>
      <c r="E71" s="30">
        <f t="shared" ref="E71" si="61">C71*D71</f>
        <v>68.600000000000009</v>
      </c>
      <c r="F71" s="30">
        <f t="shared" ref="F71" si="62">E71+F69</f>
        <v>299.18000000000006</v>
      </c>
    </row>
    <row r="72" spans="1:6" x14ac:dyDescent="0.25">
      <c r="A72" s="31" t="s">
        <v>64</v>
      </c>
      <c r="B72" s="30">
        <f>B70</f>
        <v>9.8000000000000007</v>
      </c>
      <c r="C72" s="30"/>
      <c r="D72" s="30"/>
      <c r="E72" s="30"/>
      <c r="F72" s="30"/>
    </row>
    <row r="73" spans="1:6" x14ac:dyDescent="0.25">
      <c r="A73" s="31"/>
      <c r="B73" s="30"/>
      <c r="C73" s="11"/>
      <c r="D73" s="11"/>
      <c r="E73" s="11"/>
      <c r="F73" s="11"/>
    </row>
    <row r="74" spans="1:6" x14ac:dyDescent="0.25">
      <c r="A74" s="8"/>
      <c r="B74" s="11"/>
      <c r="C74" s="11"/>
      <c r="D74" s="11"/>
      <c r="E74" s="11"/>
      <c r="F74" s="9">
        <f>SUM(E55:E73)</f>
        <v>535.28000000000009</v>
      </c>
    </row>
    <row r="75" spans="1:6" x14ac:dyDescent="0.25">
      <c r="A75" s="14"/>
      <c r="B75" s="14"/>
      <c r="C75" s="13"/>
      <c r="D75" s="13"/>
      <c r="E75" s="13"/>
      <c r="F75" s="13"/>
    </row>
    <row r="77" spans="1:6" x14ac:dyDescent="0.25">
      <c r="A77" s="53" t="s">
        <v>23</v>
      </c>
      <c r="B77" s="53"/>
      <c r="C77" s="53"/>
      <c r="D77" s="53"/>
      <c r="E77" s="53"/>
      <c r="F77" s="53"/>
    </row>
    <row r="78" spans="1:6" x14ac:dyDescent="0.25">
      <c r="A78" s="42"/>
      <c r="B78" s="42"/>
      <c r="C78" s="42"/>
      <c r="D78" s="42"/>
      <c r="E78" s="42"/>
      <c r="F78" s="21" t="s">
        <v>28</v>
      </c>
    </row>
    <row r="79" spans="1:6" x14ac:dyDescent="0.25">
      <c r="A79" s="54" t="s">
        <v>26</v>
      </c>
      <c r="B79" s="54"/>
      <c r="C79" s="54"/>
      <c r="D79" s="54"/>
      <c r="E79" s="54"/>
      <c r="F79" s="22">
        <f>26*2+87*2+245*2</f>
        <v>716</v>
      </c>
    </row>
    <row r="80" spans="1:6" x14ac:dyDescent="0.25">
      <c r="A80" s="54" t="s">
        <v>27</v>
      </c>
      <c r="B80" s="54"/>
      <c r="C80" s="54"/>
      <c r="D80" s="54"/>
      <c r="E80" s="54"/>
      <c r="F80" s="22">
        <v>790</v>
      </c>
    </row>
    <row r="83" spans="1:6" x14ac:dyDescent="0.25">
      <c r="A83" s="55" t="s">
        <v>29</v>
      </c>
      <c r="B83" s="56"/>
      <c r="C83" s="56"/>
      <c r="D83" s="56"/>
      <c r="E83" s="56"/>
      <c r="F83" s="57"/>
    </row>
    <row r="84" spans="1:6" ht="32.450000000000003" customHeight="1" x14ac:dyDescent="0.25">
      <c r="A84" s="52"/>
      <c r="B84" s="52"/>
      <c r="C84" s="52"/>
      <c r="D84" s="52"/>
      <c r="E84" s="23" t="s">
        <v>30</v>
      </c>
      <c r="F84" s="23" t="s">
        <v>31</v>
      </c>
    </row>
    <row r="85" spans="1:6" ht="14.45" customHeight="1" x14ac:dyDescent="0.25">
      <c r="A85" s="40" t="s">
        <v>60</v>
      </c>
      <c r="B85" s="40"/>
      <c r="C85" s="40"/>
      <c r="D85" s="40"/>
      <c r="E85" s="40">
        <v>1172</v>
      </c>
      <c r="F85" s="40">
        <f>E85*12</f>
        <v>14064</v>
      </c>
    </row>
    <row r="86" spans="1:6" x14ac:dyDescent="0.25">
      <c r="A86" s="40"/>
      <c r="B86" s="40"/>
      <c r="C86" s="40"/>
      <c r="D86" s="40"/>
      <c r="E86" s="40"/>
      <c r="F86" s="40"/>
    </row>
    <row r="87" spans="1:6" ht="14.45" customHeight="1" x14ac:dyDescent="0.25">
      <c r="A87" s="40" t="s">
        <v>61</v>
      </c>
      <c r="B87" s="40"/>
      <c r="C87" s="40"/>
      <c r="D87" s="40"/>
      <c r="E87" s="40">
        <v>320</v>
      </c>
      <c r="F87" s="40">
        <f>E87*8</f>
        <v>2560</v>
      </c>
    </row>
    <row r="88" spans="1:6" ht="16.149999999999999" customHeight="1" x14ac:dyDescent="0.25">
      <c r="A88" s="40"/>
      <c r="B88" s="40"/>
      <c r="C88" s="40"/>
      <c r="D88" s="40"/>
      <c r="E88" s="40"/>
      <c r="F88" s="40"/>
    </row>
    <row r="90" spans="1:6" x14ac:dyDescent="0.25">
      <c r="A90" s="41" t="s">
        <v>32</v>
      </c>
      <c r="B90" s="41"/>
      <c r="C90" s="41"/>
      <c r="D90" s="41"/>
      <c r="E90" s="41"/>
      <c r="F90" s="41"/>
    </row>
    <row r="91" spans="1:6" ht="30" x14ac:dyDescent="0.25">
      <c r="A91" s="43"/>
      <c r="B91" s="44"/>
      <c r="C91" s="44"/>
      <c r="D91" s="44"/>
      <c r="E91" s="45"/>
      <c r="F91" s="23" t="s">
        <v>35</v>
      </c>
    </row>
    <row r="92" spans="1:6" ht="14.45" customHeight="1" x14ac:dyDescent="0.25">
      <c r="A92" s="46" t="s">
        <v>33</v>
      </c>
      <c r="B92" s="47"/>
      <c r="C92" s="47"/>
      <c r="D92" s="47"/>
      <c r="E92" s="48"/>
      <c r="F92" s="42">
        <f>F79*1.1</f>
        <v>787.6</v>
      </c>
    </row>
    <row r="93" spans="1:6" x14ac:dyDescent="0.25">
      <c r="A93" s="49"/>
      <c r="B93" s="50"/>
      <c r="C93" s="50"/>
      <c r="D93" s="50"/>
      <c r="E93" s="51"/>
      <c r="F93" s="42"/>
    </row>
    <row r="94" spans="1:6" ht="14.45" customHeight="1" x14ac:dyDescent="0.25">
      <c r="A94" s="46" t="s">
        <v>34</v>
      </c>
      <c r="B94" s="47"/>
      <c r="C94" s="47"/>
      <c r="D94" s="47"/>
      <c r="E94" s="48"/>
      <c r="F94" s="42">
        <f>F80*1.6</f>
        <v>1264</v>
      </c>
    </row>
    <row r="95" spans="1:6" x14ac:dyDescent="0.25">
      <c r="A95" s="49"/>
      <c r="B95" s="50"/>
      <c r="C95" s="50"/>
      <c r="D95" s="50"/>
      <c r="E95" s="51"/>
      <c r="F95" s="42"/>
    </row>
    <row r="96" spans="1:6" x14ac:dyDescent="0.25">
      <c r="A96" s="22"/>
      <c r="B96" s="22"/>
      <c r="C96" s="22"/>
      <c r="D96" s="22"/>
      <c r="E96" s="22"/>
      <c r="F96" s="9">
        <f>SUM(F92:F95)</f>
        <v>2051.6</v>
      </c>
    </row>
    <row r="97" spans="1:8" x14ac:dyDescent="0.25">
      <c r="H97" t="s">
        <v>70</v>
      </c>
    </row>
    <row r="98" spans="1:8" x14ac:dyDescent="0.25">
      <c r="H98" s="25">
        <f>F96+F121</f>
        <v>4086</v>
      </c>
    </row>
    <row r="99" spans="1:8" x14ac:dyDescent="0.25">
      <c r="A99" s="37" t="s">
        <v>66</v>
      </c>
      <c r="B99" s="38"/>
      <c r="C99" s="38"/>
      <c r="D99" s="38"/>
      <c r="E99" s="38"/>
      <c r="F99" s="39"/>
    </row>
    <row r="100" spans="1:8" x14ac:dyDescent="0.25">
      <c r="A100" s="40" t="s">
        <v>10</v>
      </c>
      <c r="B100" s="40" t="s">
        <v>68</v>
      </c>
      <c r="C100" s="40" t="s">
        <v>67</v>
      </c>
      <c r="D100" s="40" t="s">
        <v>13</v>
      </c>
      <c r="E100" s="40" t="s">
        <v>69</v>
      </c>
      <c r="F100" s="40" t="s">
        <v>37</v>
      </c>
    </row>
    <row r="101" spans="1:8" x14ac:dyDescent="0.25">
      <c r="A101" s="40"/>
      <c r="B101" s="40"/>
      <c r="C101" s="40"/>
      <c r="D101" s="40"/>
      <c r="E101" s="40"/>
      <c r="F101" s="40"/>
    </row>
    <row r="102" spans="1:8" ht="30" x14ac:dyDescent="0.25">
      <c r="A102" s="8" t="s">
        <v>62</v>
      </c>
      <c r="B102" s="20">
        <f>B103</f>
        <v>33</v>
      </c>
      <c r="C102" s="30">
        <f>(B102+B103)/2</f>
        <v>33</v>
      </c>
      <c r="D102" s="30">
        <v>12</v>
      </c>
      <c r="E102" s="30">
        <f>C102*D102</f>
        <v>396</v>
      </c>
      <c r="F102" s="30">
        <f>E102</f>
        <v>396</v>
      </c>
    </row>
    <row r="103" spans="1:8" x14ac:dyDescent="0.25">
      <c r="A103" s="34" t="s">
        <v>57</v>
      </c>
      <c r="B103" s="36">
        <v>33</v>
      </c>
      <c r="C103" s="30"/>
      <c r="D103" s="30"/>
      <c r="E103" s="30"/>
      <c r="F103" s="30"/>
    </row>
    <row r="104" spans="1:8" x14ac:dyDescent="0.25">
      <c r="A104" s="35"/>
      <c r="B104" s="36"/>
      <c r="C104" s="30">
        <f>(B103+B105)/2</f>
        <v>33.549999999999997</v>
      </c>
      <c r="D104" s="30">
        <v>10</v>
      </c>
      <c r="E104" s="30">
        <f t="shared" ref="E104" si="63">C104*D104</f>
        <v>335.5</v>
      </c>
      <c r="F104" s="30">
        <f>E104+F102</f>
        <v>731.5</v>
      </c>
    </row>
    <row r="105" spans="1:8" x14ac:dyDescent="0.25">
      <c r="A105" s="34" t="s">
        <v>56</v>
      </c>
      <c r="B105" s="30">
        <v>34.1</v>
      </c>
      <c r="C105" s="30"/>
      <c r="D105" s="30"/>
      <c r="E105" s="30"/>
      <c r="F105" s="30"/>
    </row>
    <row r="106" spans="1:8" x14ac:dyDescent="0.25">
      <c r="A106" s="35"/>
      <c r="B106" s="30"/>
      <c r="C106" s="30">
        <f t="shared" ref="C106" si="64">(B105+B107)/2</f>
        <v>34.1</v>
      </c>
      <c r="D106" s="30">
        <v>5</v>
      </c>
      <c r="E106" s="30">
        <f t="shared" ref="E106" si="65">C106*D106</f>
        <v>170.5</v>
      </c>
      <c r="F106" s="30">
        <f t="shared" ref="F106" si="66">E106+F104</f>
        <v>902</v>
      </c>
    </row>
    <row r="107" spans="1:8" ht="15" customHeight="1" x14ac:dyDescent="0.25">
      <c r="A107" s="34" t="s">
        <v>63</v>
      </c>
      <c r="B107" s="30">
        <f>B105</f>
        <v>34.1</v>
      </c>
      <c r="C107" s="30"/>
      <c r="D107" s="30"/>
      <c r="E107" s="30"/>
      <c r="F107" s="30"/>
    </row>
    <row r="108" spans="1:8" x14ac:dyDescent="0.25">
      <c r="A108" s="35"/>
      <c r="B108" s="30"/>
      <c r="C108" s="32"/>
      <c r="D108" s="32"/>
      <c r="E108" s="32"/>
      <c r="F108" s="32"/>
    </row>
    <row r="109" spans="1:8" x14ac:dyDescent="0.25">
      <c r="A109" s="34"/>
      <c r="B109" s="32"/>
      <c r="C109" s="33"/>
      <c r="D109" s="33"/>
      <c r="E109" s="33"/>
      <c r="F109" s="33"/>
    </row>
    <row r="110" spans="1:8" x14ac:dyDescent="0.25">
      <c r="A110" s="35"/>
      <c r="B110" s="33"/>
      <c r="C110" s="32"/>
      <c r="D110" s="32"/>
      <c r="E110" s="32"/>
      <c r="F110" s="32"/>
    </row>
    <row r="111" spans="1:8" x14ac:dyDescent="0.25">
      <c r="A111" s="34"/>
      <c r="B111" s="32"/>
      <c r="C111" s="33"/>
      <c r="D111" s="33"/>
      <c r="E111" s="33"/>
      <c r="F111" s="33"/>
    </row>
    <row r="112" spans="1:8" x14ac:dyDescent="0.25">
      <c r="A112" s="35"/>
      <c r="B112" s="33"/>
      <c r="C112" s="32"/>
      <c r="D112" s="32"/>
      <c r="E112" s="32"/>
      <c r="F112" s="32"/>
    </row>
    <row r="113" spans="1:6" x14ac:dyDescent="0.25">
      <c r="A113" s="31" t="s">
        <v>65</v>
      </c>
      <c r="B113" s="30">
        <f>B115</f>
        <v>36.200000000000003</v>
      </c>
      <c r="C113" s="33"/>
      <c r="D113" s="33"/>
      <c r="E113" s="33"/>
      <c r="F113" s="33"/>
    </row>
    <row r="114" spans="1:6" x14ac:dyDescent="0.25">
      <c r="A114" s="31"/>
      <c r="B114" s="30"/>
      <c r="C114" s="30">
        <f t="shared" ref="C114" si="67">(B113+B115)/2</f>
        <v>36.200000000000003</v>
      </c>
      <c r="D114" s="30">
        <v>4</v>
      </c>
      <c r="E114" s="30">
        <f t="shared" ref="E114" si="68">C114*D114</f>
        <v>144.80000000000001</v>
      </c>
      <c r="F114" s="30">
        <f>E114+F112</f>
        <v>144.80000000000001</v>
      </c>
    </row>
    <row r="115" spans="1:6" x14ac:dyDescent="0.25">
      <c r="A115" s="31" t="s">
        <v>54</v>
      </c>
      <c r="B115" s="30">
        <v>36.200000000000003</v>
      </c>
      <c r="C115" s="30"/>
      <c r="D115" s="30"/>
      <c r="E115" s="30"/>
      <c r="F115" s="30"/>
    </row>
    <row r="116" spans="1:6" x14ac:dyDescent="0.25">
      <c r="A116" s="31"/>
      <c r="B116" s="30"/>
      <c r="C116" s="30">
        <f t="shared" ref="C116" si="69">(B115+B117)/2</f>
        <v>36.5</v>
      </c>
      <c r="D116" s="30">
        <v>20</v>
      </c>
      <c r="E116" s="30">
        <f t="shared" ref="E116" si="70">C116*D116</f>
        <v>730</v>
      </c>
      <c r="F116" s="30">
        <f t="shared" ref="F116" si="71">E116+F114</f>
        <v>874.8</v>
      </c>
    </row>
    <row r="117" spans="1:6" x14ac:dyDescent="0.25">
      <c r="A117" s="31" t="s">
        <v>52</v>
      </c>
      <c r="B117" s="30">
        <v>36.799999999999997</v>
      </c>
      <c r="C117" s="30"/>
      <c r="D117" s="30"/>
      <c r="E117" s="30"/>
      <c r="F117" s="30"/>
    </row>
    <row r="118" spans="1:6" x14ac:dyDescent="0.25">
      <c r="A118" s="31"/>
      <c r="B118" s="30"/>
      <c r="C118" s="30">
        <f t="shared" ref="C118" si="72">(B117+B119)/2</f>
        <v>36.799999999999997</v>
      </c>
      <c r="D118" s="30">
        <v>7</v>
      </c>
      <c r="E118" s="30">
        <f t="shared" ref="E118" si="73">C118*D118</f>
        <v>257.59999999999997</v>
      </c>
      <c r="F118" s="30">
        <f t="shared" ref="F118" si="74">E118+F116</f>
        <v>1132.3999999999999</v>
      </c>
    </row>
    <row r="119" spans="1:6" x14ac:dyDescent="0.25">
      <c r="A119" s="31" t="s">
        <v>64</v>
      </c>
      <c r="B119" s="30">
        <f>B117</f>
        <v>36.799999999999997</v>
      </c>
      <c r="C119" s="30"/>
      <c r="D119" s="30"/>
      <c r="E119" s="30"/>
      <c r="F119" s="30"/>
    </row>
    <row r="120" spans="1:6" x14ac:dyDescent="0.25">
      <c r="A120" s="31"/>
      <c r="B120" s="30"/>
      <c r="C120" s="11"/>
      <c r="D120" s="11"/>
      <c r="E120" s="11"/>
      <c r="F120" s="11"/>
    </row>
    <row r="121" spans="1:6" x14ac:dyDescent="0.25">
      <c r="A121" s="8"/>
      <c r="B121" s="11"/>
      <c r="C121" s="11"/>
      <c r="D121" s="11"/>
      <c r="E121" s="11"/>
      <c r="F121" s="9">
        <f>SUM(E102:E120)</f>
        <v>2034.3999999999999</v>
      </c>
    </row>
  </sheetData>
  <mergeCells count="262">
    <mergeCell ref="A42:A43"/>
    <mergeCell ref="B42:B43"/>
    <mergeCell ref="C43:C44"/>
    <mergeCell ref="D43:D44"/>
    <mergeCell ref="E43:E44"/>
    <mergeCell ref="F43:F44"/>
    <mergeCell ref="A44:A45"/>
    <mergeCell ref="B44:B45"/>
    <mergeCell ref="C45:C46"/>
    <mergeCell ref="D45:D46"/>
    <mergeCell ref="E45:E46"/>
    <mergeCell ref="F45:F46"/>
    <mergeCell ref="A46:A47"/>
    <mergeCell ref="B46:B47"/>
    <mergeCell ref="C47:C48"/>
    <mergeCell ref="A48:A49"/>
    <mergeCell ref="B48:B49"/>
    <mergeCell ref="A34:A35"/>
    <mergeCell ref="B34:B35"/>
    <mergeCell ref="C35:C36"/>
    <mergeCell ref="D35:D36"/>
    <mergeCell ref="E35:E36"/>
    <mergeCell ref="F35:F36"/>
    <mergeCell ref="A36:A37"/>
    <mergeCell ref="B36:B37"/>
    <mergeCell ref="C37:C38"/>
    <mergeCell ref="D37:D38"/>
    <mergeCell ref="E37:E38"/>
    <mergeCell ref="F37:F38"/>
    <mergeCell ref="A38:A39"/>
    <mergeCell ref="B38:B39"/>
    <mergeCell ref="C39:C40"/>
    <mergeCell ref="D39:D40"/>
    <mergeCell ref="E39:E40"/>
    <mergeCell ref="F39:F40"/>
    <mergeCell ref="A40:A41"/>
    <mergeCell ref="B40:B41"/>
    <mergeCell ref="C41:C42"/>
    <mergeCell ref="D41:D42"/>
    <mergeCell ref="E41:E42"/>
    <mergeCell ref="F41:F42"/>
    <mergeCell ref="D8:D9"/>
    <mergeCell ref="E8:E9"/>
    <mergeCell ref="F8:F9"/>
    <mergeCell ref="B9:B10"/>
    <mergeCell ref="A7:A8"/>
    <mergeCell ref="C18:C19"/>
    <mergeCell ref="D18:D19"/>
    <mergeCell ref="E18:E19"/>
    <mergeCell ref="F18:F19"/>
    <mergeCell ref="C10:C11"/>
    <mergeCell ref="D10:D11"/>
    <mergeCell ref="E10:E11"/>
    <mergeCell ref="F10:F11"/>
    <mergeCell ref="C12:C13"/>
    <mergeCell ref="D12:D13"/>
    <mergeCell ref="E12:E13"/>
    <mergeCell ref="F12:F13"/>
    <mergeCell ref="A11:A12"/>
    <mergeCell ref="B11:B12"/>
    <mergeCell ref="A13:A14"/>
    <mergeCell ref="A19:A20"/>
    <mergeCell ref="B19:B20"/>
    <mergeCell ref="A9:A10"/>
    <mergeCell ref="F14:F15"/>
    <mergeCell ref="A21:A22"/>
    <mergeCell ref="B21:B22"/>
    <mergeCell ref="A1:F1"/>
    <mergeCell ref="A2:A3"/>
    <mergeCell ref="B2:B3"/>
    <mergeCell ref="C2:C3"/>
    <mergeCell ref="D2:D3"/>
    <mergeCell ref="E2:E3"/>
    <mergeCell ref="F2:F3"/>
    <mergeCell ref="C4:C5"/>
    <mergeCell ref="D4:D5"/>
    <mergeCell ref="E4:E5"/>
    <mergeCell ref="F4:F5"/>
    <mergeCell ref="A5:A6"/>
    <mergeCell ref="B5:B6"/>
    <mergeCell ref="C6:C7"/>
    <mergeCell ref="D6:D7"/>
    <mergeCell ref="E6:E7"/>
    <mergeCell ref="F6:F7"/>
    <mergeCell ref="C14:C15"/>
    <mergeCell ref="D14:D15"/>
    <mergeCell ref="B7:B8"/>
    <mergeCell ref="C8:C9"/>
    <mergeCell ref="E14:E15"/>
    <mergeCell ref="C16:C17"/>
    <mergeCell ref="D16:D17"/>
    <mergeCell ref="E16:E17"/>
    <mergeCell ref="F16:F17"/>
    <mergeCell ref="A17:A18"/>
    <mergeCell ref="B17:B18"/>
    <mergeCell ref="B13:B14"/>
    <mergeCell ref="A15:A16"/>
    <mergeCell ref="B15:B16"/>
    <mergeCell ref="C20:C21"/>
    <mergeCell ref="D20:D21"/>
    <mergeCell ref="E20:E21"/>
    <mergeCell ref="F20:F21"/>
    <mergeCell ref="D47:D48"/>
    <mergeCell ref="E47:E48"/>
    <mergeCell ref="F47:F48"/>
    <mergeCell ref="C31:C32"/>
    <mergeCell ref="D31:D32"/>
    <mergeCell ref="E31:E32"/>
    <mergeCell ref="F31:F32"/>
    <mergeCell ref="A28:F28"/>
    <mergeCell ref="A29:A30"/>
    <mergeCell ref="B29:B30"/>
    <mergeCell ref="C29:C30"/>
    <mergeCell ref="D29:D30"/>
    <mergeCell ref="E29:E30"/>
    <mergeCell ref="F29:F30"/>
    <mergeCell ref="A32:A33"/>
    <mergeCell ref="B32:B33"/>
    <mergeCell ref="C33:C34"/>
    <mergeCell ref="D33:D34"/>
    <mergeCell ref="E33:E34"/>
    <mergeCell ref="F33:F34"/>
    <mergeCell ref="A87:D88"/>
    <mergeCell ref="E87:E88"/>
    <mergeCell ref="E85:E86"/>
    <mergeCell ref="C63:C64"/>
    <mergeCell ref="D63:D64"/>
    <mergeCell ref="E63:E64"/>
    <mergeCell ref="F63:F64"/>
    <mergeCell ref="A52:F52"/>
    <mergeCell ref="A53:A54"/>
    <mergeCell ref="B53:B54"/>
    <mergeCell ref="C53:C54"/>
    <mergeCell ref="D53:D54"/>
    <mergeCell ref="E53:E54"/>
    <mergeCell ref="F53:F54"/>
    <mergeCell ref="A77:F77"/>
    <mergeCell ref="A79:E79"/>
    <mergeCell ref="A80:E80"/>
    <mergeCell ref="A78:E78"/>
    <mergeCell ref="A83:F83"/>
    <mergeCell ref="F85:F86"/>
    <mergeCell ref="C55:C56"/>
    <mergeCell ref="D55:D56"/>
    <mergeCell ref="E55:E56"/>
    <mergeCell ref="F55:F56"/>
    <mergeCell ref="A56:A57"/>
    <mergeCell ref="B56:B57"/>
    <mergeCell ref="C57:C58"/>
    <mergeCell ref="D57:D58"/>
    <mergeCell ref="E57:E58"/>
    <mergeCell ref="F57:F58"/>
    <mergeCell ref="A58:A59"/>
    <mergeCell ref="B58:B59"/>
    <mergeCell ref="C59:C60"/>
    <mergeCell ref="D59:D60"/>
    <mergeCell ref="E59:E60"/>
    <mergeCell ref="F59:F60"/>
    <mergeCell ref="A60:A61"/>
    <mergeCell ref="B60:B61"/>
    <mergeCell ref="C61:C62"/>
    <mergeCell ref="D61:D62"/>
    <mergeCell ref="E61:E62"/>
    <mergeCell ref="F61:F62"/>
    <mergeCell ref="A62:A63"/>
    <mergeCell ref="B62:B63"/>
    <mergeCell ref="A64:A65"/>
    <mergeCell ref="B64:B65"/>
    <mergeCell ref="C65:C66"/>
    <mergeCell ref="D65:D66"/>
    <mergeCell ref="E65:E66"/>
    <mergeCell ref="F65:F66"/>
    <mergeCell ref="A66:A67"/>
    <mergeCell ref="B66:B67"/>
    <mergeCell ref="C67:C68"/>
    <mergeCell ref="D67:D68"/>
    <mergeCell ref="E67:E68"/>
    <mergeCell ref="F67:F68"/>
    <mergeCell ref="A68:A69"/>
    <mergeCell ref="B68:B69"/>
    <mergeCell ref="C69:C70"/>
    <mergeCell ref="D69:D70"/>
    <mergeCell ref="E69:E70"/>
    <mergeCell ref="F69:F70"/>
    <mergeCell ref="A70:A71"/>
    <mergeCell ref="B70:B71"/>
    <mergeCell ref="C71:C72"/>
    <mergeCell ref="D71:D72"/>
    <mergeCell ref="E71:E72"/>
    <mergeCell ref="F71:F72"/>
    <mergeCell ref="C108:C109"/>
    <mergeCell ref="D108:D109"/>
    <mergeCell ref="E108:E109"/>
    <mergeCell ref="F108:F109"/>
    <mergeCell ref="A109:A110"/>
    <mergeCell ref="B109:B110"/>
    <mergeCell ref="A72:A73"/>
    <mergeCell ref="B72:B73"/>
    <mergeCell ref="A99:F99"/>
    <mergeCell ref="A100:A101"/>
    <mergeCell ref="B100:B101"/>
    <mergeCell ref="C100:C101"/>
    <mergeCell ref="D100:D101"/>
    <mergeCell ref="E100:E101"/>
    <mergeCell ref="F100:F101"/>
    <mergeCell ref="A90:F90"/>
    <mergeCell ref="F92:F93"/>
    <mergeCell ref="F94:F95"/>
    <mergeCell ref="A91:E91"/>
    <mergeCell ref="A92:E93"/>
    <mergeCell ref="A94:E95"/>
    <mergeCell ref="F87:F88"/>
    <mergeCell ref="A84:D84"/>
    <mergeCell ref="A85:D86"/>
    <mergeCell ref="C116:C117"/>
    <mergeCell ref="D116:D117"/>
    <mergeCell ref="E116:E117"/>
    <mergeCell ref="F116:F117"/>
    <mergeCell ref="A117:A118"/>
    <mergeCell ref="B117:B118"/>
    <mergeCell ref="C102:C103"/>
    <mergeCell ref="D102:D103"/>
    <mergeCell ref="E102:E103"/>
    <mergeCell ref="F102:F103"/>
    <mergeCell ref="A103:A104"/>
    <mergeCell ref="B103:B104"/>
    <mergeCell ref="C104:C105"/>
    <mergeCell ref="D104:D105"/>
    <mergeCell ref="E104:E105"/>
    <mergeCell ref="F104:F105"/>
    <mergeCell ref="A105:A106"/>
    <mergeCell ref="B105:B106"/>
    <mergeCell ref="C106:C107"/>
    <mergeCell ref="D106:D107"/>
    <mergeCell ref="E106:E107"/>
    <mergeCell ref="F106:F107"/>
    <mergeCell ref="A107:A108"/>
    <mergeCell ref="B107:B108"/>
    <mergeCell ref="C118:C119"/>
    <mergeCell ref="D118:D119"/>
    <mergeCell ref="E118:E119"/>
    <mergeCell ref="F118:F119"/>
    <mergeCell ref="A119:A120"/>
    <mergeCell ref="B119:B120"/>
    <mergeCell ref="C110:C111"/>
    <mergeCell ref="D110:D111"/>
    <mergeCell ref="E110:E111"/>
    <mergeCell ref="F110:F111"/>
    <mergeCell ref="A111:A112"/>
    <mergeCell ref="B111:B112"/>
    <mergeCell ref="C112:C113"/>
    <mergeCell ref="D112:D113"/>
    <mergeCell ref="E112:E113"/>
    <mergeCell ref="F112:F113"/>
    <mergeCell ref="A113:A114"/>
    <mergeCell ref="B113:B114"/>
    <mergeCell ref="C114:C115"/>
    <mergeCell ref="D114:D115"/>
    <mergeCell ref="E114:E115"/>
    <mergeCell ref="F114:F115"/>
    <mergeCell ref="A115:A116"/>
    <mergeCell ref="B115:B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PLANIHA </vt:lpstr>
      <vt:lpstr>LEVANTAMENTO</vt:lpstr>
      <vt:lpstr>'PLANIHA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Matheus Phellipe Corcini</cp:lastModifiedBy>
  <dcterms:created xsi:type="dcterms:W3CDTF">2022-03-15T23:19:09Z</dcterms:created>
  <dcterms:modified xsi:type="dcterms:W3CDTF">2023-05-31T12:49:56Z</dcterms:modified>
</cp:coreProperties>
</file>